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395" windowHeight="14820" activeTab="0"/>
  </bookViews>
  <sheets>
    <sheet name="PVD11PVDRUGFI" sheetId="1" r:id="rId1"/>
  </sheets>
  <definedNames>
    <definedName name="_xlnm.Print_Area" localSheetId="0">'PVD11PVDRUGFI'!$A$1:$H$105</definedName>
    <definedName name="_xlnm.Print_Titles" localSheetId="0">'PVD11PVDRUGFI'!$1:$9</definedName>
  </definedNames>
  <calcPr fullCalcOnLoad="1"/>
</workbook>
</file>

<file path=xl/sharedStrings.xml><?xml version="1.0" encoding="utf-8"?>
<sst xmlns="http://schemas.openxmlformats.org/spreadsheetml/2006/main" count="92" uniqueCount="87">
  <si>
    <t>แบบรายงาน กช. 1.1</t>
  </si>
  <si>
    <t>กองทุนสำรองเลี้ยงชีพ กลุ่มมหาวิทยาลัยราชภัฏ ซึ่งจดทะเบียนแล้ว  (นโยบายตราสารหนี้)          ทะเบียนเลขที่ 4/2555</t>
  </si>
  <si>
    <t>งบแสดงส่วนของสมาชิก - นายจ้างและผลประโยชน์</t>
  </si>
  <si>
    <t>สำหรับงวดบัญชีสิ้นสุดวันที่ 31 สิงหาคม 2559</t>
  </si>
  <si>
    <t>จัดการโดย บริษัทหลักทรัพย์จัดการกองทุน ไทยพาณิชย์ จำกัด</t>
  </si>
  <si>
    <t>ใบอนุญาตเลขที่ 026/2540</t>
  </si>
  <si>
    <t>หน่วย : บาท</t>
  </si>
  <si>
    <t>สำหรับเดือน</t>
  </si>
  <si>
    <t>สะสมสำหรับเดือน</t>
  </si>
  <si>
    <t>สิงหาคม 2559</t>
  </si>
  <si>
    <t>มกราคม - สิงหาคม 2559</t>
  </si>
  <si>
    <t>รายได้จากเงินลงทุน</t>
  </si>
  <si>
    <t>ดอกเบี้ยรับจากเงินฝากธนาคาร</t>
  </si>
  <si>
    <t>ดอกเบี้ยรับจากบัตรเงินฝาก</t>
  </si>
  <si>
    <t>ดอกเบี้ยรับจากพันธบัตรและตั๋วเงินคลัง</t>
  </si>
  <si>
    <t>ดอกเบี้ยรับจากตั๋วสัญญาใช้เงินและตั๋วแลกเงิน</t>
  </si>
  <si>
    <t>ดอกเบี้ยรับจากหุ้นกู้</t>
  </si>
  <si>
    <t>รายได้เงินปันผล</t>
  </si>
  <si>
    <t>รายได้จากการปรับโครงสร้างหนี้</t>
  </si>
  <si>
    <t>รายได้อื่น ๆ</t>
  </si>
  <si>
    <t>รวมรายได้จากการลงทุน</t>
  </si>
  <si>
    <t>ค่าใช้จ่าย</t>
  </si>
  <si>
    <t>ค่าธรรมเนียมการจัดการ</t>
  </si>
  <si>
    <t>ค่าธรรมเนียมผู้รับฝากทรัพย์สิน</t>
  </si>
  <si>
    <t>ค่าธรรมเนียมทะเบียนสมาชิก</t>
  </si>
  <si>
    <t>ค่าธรรมเนียมสอบบัญชี</t>
  </si>
  <si>
    <t>ค่าธรรมเนียมธนาคาร</t>
  </si>
  <si>
    <t>ค่าเบี้ยประชุมและค่าใช้จ่ายที่จ่ายแก่คณะกรรมการกองทุน</t>
  </si>
  <si>
    <t>ค่าใช้จ่ายอื่น</t>
  </si>
  <si>
    <t>รวมค่าใช้จ่ายทั้งสิ้น</t>
  </si>
  <si>
    <t>รายได้จากเงินลงทุนหลังจากหักค่าใช้จ่าย</t>
  </si>
  <si>
    <t>รายการกำไร (ขาดทุน) สุทธิจากเงินลงทุน</t>
  </si>
  <si>
    <t xml:space="preserve">     กำไร (ขาดทุน) ที่เกิดจากเงินลงทุน</t>
  </si>
  <si>
    <t>กำไรจากการซื้อขายหลักทรัพย์</t>
  </si>
  <si>
    <t>หัก ขาดทุนจากการซื้อขายหลักทรัพย์</t>
  </si>
  <si>
    <t>กำไร/(ขาดทุน) จากการเปลี่ยนแปลงในอัตราแลกเปลี่ยน</t>
  </si>
  <si>
    <t xml:space="preserve">     กำไร (ขาดทุน) ที่ยังไม่เกิดขึ้นจากเงินลงทุน</t>
  </si>
  <si>
    <t>ส่วนเพิ่ม (ลด) จากการตีราคาหลักทรัพย์</t>
  </si>
  <si>
    <t>กำไร/(ขาดทุน) จากการเปลี่ยนแปลงในอัตราแลกเปลี่ยน ที่ยังไม่เกิดขึ้นจริง</t>
  </si>
  <si>
    <t>ค่าเผื่อการลดราคาหลักทรัพย์หรือทรัพย์สิน</t>
  </si>
  <si>
    <t>รวมรายการกำไร (ขาดทุน) จากเงินลงทุนที่เกิดขึ้นและจากการตีราคา</t>
  </si>
  <si>
    <t>รายได้สุทธิจากเงินลงทุน</t>
  </si>
  <si>
    <t>รายได้อื่นนอกเหนือจากการลงทุน</t>
  </si>
  <si>
    <t>รายได้ค่าปรับจากการส่งเงินล่าช้า</t>
  </si>
  <si>
    <t>รายได้จากส่วนที่สมาชิกไม่มีสิทธิ์ได้รับ - จ่ายคืนกองทุน</t>
  </si>
  <si>
    <t>รายได้จากการบริจาค - จากส่วนที่สมาชิกลาออกไม่รับเงิน (เช็คหมดอายุ)</t>
  </si>
  <si>
    <t>รายได้จากการบริจาค</t>
  </si>
  <si>
    <t>รวมรายได้อื่นนอกเหนือจากการลงทุน</t>
  </si>
  <si>
    <t>การเพิ่มขึ้น (ลดลง) ในสินทรัพย์สุทธิจากการดำเนินงาน</t>
  </si>
  <si>
    <t>ส่วนของสมาชิกและนายจ้างต้นงวด</t>
  </si>
  <si>
    <t>การเพิ่มขึ้นหรือลดลงของส่วนสมาชิกและนายจ้างระหว่างงวด</t>
  </si>
  <si>
    <t xml:space="preserve">     การเพิ่มขึ้นในส่วนของสมาชิกและนายจ้าง</t>
  </si>
  <si>
    <t xml:space="preserve">เงินสะสม </t>
  </si>
  <si>
    <t xml:space="preserve">เงินสมทบ </t>
  </si>
  <si>
    <t>เงินกองทุนเก่า(เงินสะสม/เงินสมทบ และผลประโยชน์)</t>
  </si>
  <si>
    <t>ทรัพย์สินจากการบริจาค</t>
  </si>
  <si>
    <t>เงินหรือทรัพย์สินรับเนื่องจากการรับโอน</t>
  </si>
  <si>
    <t>รายการอื่น</t>
  </si>
  <si>
    <t>รวม</t>
  </si>
  <si>
    <t xml:space="preserve">     การลดลงในส่วนของสมาชิกและนายจ้าง</t>
  </si>
  <si>
    <t>เงินจ่ายออกจากกองทุน</t>
  </si>
  <si>
    <t>เงินจ่ายคืนสมาชิก</t>
  </si>
  <si>
    <t>เงินจ่ายคืนนายจ้างหรือนำไปบริจาค</t>
  </si>
  <si>
    <t>เงินจ่ายเนื่องจากการโอนสมาชิก</t>
  </si>
  <si>
    <t>อื่นๆ</t>
  </si>
  <si>
    <t>เงินสมทบที่จ่ายคืนเข้ากองทุนเพื่อให้แก่สมาชิก</t>
  </si>
  <si>
    <t>รวมการเพิ่มขึ้นหรือ (ลดลง) ของส่วนสมาชิกและนายจ้างในระหว่างงวด</t>
  </si>
  <si>
    <t>ส่วนของสมาชิกและนายจ้างคงเหลือปลายงวด</t>
  </si>
  <si>
    <t>ส่วนของสมาชิกและนายจ้างคงเหลือปลายงวดประกอบด้วย</t>
  </si>
  <si>
    <t xml:space="preserve">     เงินสะสม</t>
  </si>
  <si>
    <t xml:space="preserve">     ผลประโยชน์สะสม</t>
  </si>
  <si>
    <t xml:space="preserve">     เงินสมทบ</t>
  </si>
  <si>
    <t xml:space="preserve">     ผลประโยชน์เงินสมทบ</t>
  </si>
  <si>
    <t xml:space="preserve">     ผลประโยชน์รอจัดสรร</t>
  </si>
  <si>
    <t>รวมส่วนของสมาชิกคงเหลือปลายงวด</t>
  </si>
  <si>
    <t>จำนวนสมาชิกยกมา</t>
  </si>
  <si>
    <t>0ราย</t>
  </si>
  <si>
    <t>จำนวนสมาชิกเพิ่มขึ้น</t>
  </si>
  <si>
    <t>จำนวนสมาชิกลดลง</t>
  </si>
  <si>
    <t>จำนวนสมาชิกคงเหลือ</t>
  </si>
  <si>
    <t>11,926ราย</t>
  </si>
  <si>
    <t>จำนวนนายจ้าง</t>
  </si>
  <si>
    <t>28ราย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</si>
  <si>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</si>
  <si>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</si>
  <si>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</si>
  <si>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31 สิงหาคม 2559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</si>
</sst>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</numFmts>
  <fonts count="2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/>
    </xf>
    <xf numFmtId="191" fontId="20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1" fontId="18" fillId="0" borderId="10" xfId="0" applyNumberFormat="1" applyFont="1" applyBorder="1" applyAlignment="1">
      <alignment/>
    </xf>
    <xf numFmtId="191" fontId="20" fillId="0" borderId="10" xfId="0" applyNumberFormat="1" applyFont="1" applyBorder="1" applyAlignment="1">
      <alignment/>
    </xf>
    <xf numFmtId="191" fontId="20" fillId="0" borderId="11" xfId="0" applyNumberFormat="1" applyFont="1" applyBorder="1" applyAlignment="1">
      <alignment/>
    </xf>
    <xf numFmtId="191" fontId="18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100</xdr:row>
      <xdr:rowOff>38100</xdr:rowOff>
    </xdr:from>
    <xdr:to>
      <xdr:col>5</xdr:col>
      <xdr:colOff>609600</xdr:colOff>
      <xdr:row>100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26870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28125" style="2" customWidth="1"/>
    <col min="2" max="2" width="5.421875" style="2" customWidth="1"/>
    <col min="3" max="3" width="24.00390625" style="2" customWidth="1"/>
    <col min="4" max="4" width="14.8515625" style="2" customWidth="1"/>
    <col min="5" max="5" width="32.28125" style="2" customWidth="1"/>
    <col min="6" max="6" width="20.7109375" style="2" customWidth="1"/>
    <col min="7" max="7" width="4.8515625" style="2" customWidth="1"/>
    <col min="8" max="8" width="20.7109375" style="2" customWidth="1"/>
    <col min="9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1:8" ht="12.75">
      <c r="A4" s="3" t="s">
        <v>2</v>
      </c>
      <c r="B4" s="3"/>
      <c r="C4" s="3"/>
      <c r="D4" s="3"/>
      <c r="E4" s="3"/>
      <c r="F4" s="3"/>
      <c r="G4" s="3"/>
      <c r="H4" s="3"/>
    </row>
    <row r="5" spans="1:8" ht="12.75">
      <c r="A5" s="3" t="s">
        <v>3</v>
      </c>
      <c r="B5" s="3"/>
      <c r="C5" s="3"/>
      <c r="D5" s="3"/>
      <c r="E5" s="3"/>
      <c r="F5" s="3"/>
      <c r="G5" s="3"/>
      <c r="H5" s="3"/>
    </row>
    <row r="7" spans="1:8" ht="12.75">
      <c r="A7" s="4" t="s">
        <v>4</v>
      </c>
      <c r="B7" s="4"/>
      <c r="C7" s="4"/>
      <c r="D7" s="4"/>
      <c r="E7" s="4"/>
      <c r="F7" s="4"/>
      <c r="G7" s="4"/>
      <c r="H7" s="4"/>
    </row>
    <row r="8" spans="1:8" ht="12.75">
      <c r="A8" s="5" t="s">
        <v>5</v>
      </c>
      <c r="H8" s="6" t="s">
        <v>6</v>
      </c>
    </row>
    <row r="9" spans="6:8" ht="12.75">
      <c r="F9" s="7" t="s">
        <v>7</v>
      </c>
      <c r="H9" s="7" t="s">
        <v>8</v>
      </c>
    </row>
    <row r="10" spans="6:8" ht="12.75">
      <c r="F10" s="8" t="s">
        <v>9</v>
      </c>
      <c r="H10" s="7" t="s">
        <v>10</v>
      </c>
    </row>
    <row r="11" spans="1:26" ht="12.75">
      <c r="A11" s="9" t="s">
        <v>11</v>
      </c>
      <c r="B11" s="9"/>
      <c r="C11" s="9"/>
      <c r="D11" s="9"/>
      <c r="E11" s="9"/>
      <c r="F11" s="10"/>
      <c r="G11" s="9"/>
      <c r="H11" s="10"/>
      <c r="Y11" s="2">
        <v>1</v>
      </c>
      <c r="Z11" s="2">
        <v>10</v>
      </c>
    </row>
    <row r="12" spans="2:26" ht="12.75">
      <c r="B12" s="2" t="s">
        <v>12</v>
      </c>
      <c r="F12" s="11">
        <v>2048.04</v>
      </c>
      <c r="H12" s="11">
        <v>12639.4</v>
      </c>
      <c r="Y12" s="2">
        <v>1</v>
      </c>
      <c r="Z12" s="2">
        <v>20</v>
      </c>
    </row>
    <row r="13" spans="2:26" ht="12.75">
      <c r="B13" s="2" t="s">
        <v>13</v>
      </c>
      <c r="F13" s="11">
        <v>0</v>
      </c>
      <c r="H13" s="11">
        <v>0</v>
      </c>
      <c r="Y13" s="2">
        <v>1</v>
      </c>
      <c r="Z13" s="2">
        <v>30</v>
      </c>
    </row>
    <row r="14" spans="2:26" ht="12.75">
      <c r="B14" s="2" t="s">
        <v>14</v>
      </c>
      <c r="F14" s="11">
        <v>0</v>
      </c>
      <c r="H14" s="11">
        <v>0</v>
      </c>
      <c r="Y14" s="2">
        <v>1</v>
      </c>
      <c r="Z14" s="2">
        <v>40</v>
      </c>
    </row>
    <row r="15" spans="2:26" ht="12.75">
      <c r="B15" s="2" t="s">
        <v>15</v>
      </c>
      <c r="F15" s="11">
        <v>0</v>
      </c>
      <c r="H15" s="11">
        <v>0</v>
      </c>
      <c r="Y15" s="2">
        <v>1</v>
      </c>
      <c r="Z15" s="2">
        <v>50</v>
      </c>
    </row>
    <row r="16" spans="2:26" ht="12.75">
      <c r="B16" s="2" t="s">
        <v>16</v>
      </c>
      <c r="F16" s="11">
        <v>0</v>
      </c>
      <c r="H16" s="11">
        <v>0</v>
      </c>
      <c r="Y16" s="2">
        <v>1</v>
      </c>
      <c r="Z16" s="2">
        <v>60</v>
      </c>
    </row>
    <row r="17" spans="2:26" ht="12.75">
      <c r="B17" s="2" t="s">
        <v>17</v>
      </c>
      <c r="F17" s="11">
        <v>0</v>
      </c>
      <c r="H17" s="11">
        <v>0</v>
      </c>
      <c r="Y17" s="2">
        <v>1</v>
      </c>
      <c r="Z17" s="2">
        <v>70</v>
      </c>
    </row>
    <row r="18" spans="2:26" ht="12.75">
      <c r="B18" s="2" t="s">
        <v>18</v>
      </c>
      <c r="F18" s="11">
        <v>0</v>
      </c>
      <c r="H18" s="11">
        <v>0</v>
      </c>
      <c r="Y18" s="2">
        <v>1</v>
      </c>
      <c r="Z18" s="2">
        <v>75</v>
      </c>
    </row>
    <row r="19" spans="2:26" ht="12.75">
      <c r="B19" s="2" t="s">
        <v>19</v>
      </c>
      <c r="F19" s="11">
        <v>0</v>
      </c>
      <c r="H19" s="11">
        <v>0</v>
      </c>
      <c r="Y19" s="2">
        <v>1</v>
      </c>
      <c r="Z19" s="2">
        <v>80</v>
      </c>
    </row>
    <row r="20" spans="3:26" ht="12.75">
      <c r="C20" s="2" t="s">
        <v>20</v>
      </c>
      <c r="F20" s="12">
        <f>+SUMIF(Y10:Y19,1,F10:F19)</f>
        <v>2048.04</v>
      </c>
      <c r="H20" s="12">
        <f>+SUMIF(Y10:Y19,1,H10:H19)</f>
        <v>12639.4</v>
      </c>
      <c r="Y20" s="2">
        <v>1</v>
      </c>
      <c r="Z20" s="2">
        <v>90</v>
      </c>
    </row>
    <row r="21" spans="1:26" ht="12.75">
      <c r="A21" s="9" t="s">
        <v>21</v>
      </c>
      <c r="B21" s="9"/>
      <c r="C21" s="9"/>
      <c r="D21" s="9"/>
      <c r="E21" s="9"/>
      <c r="F21" s="10"/>
      <c r="G21" s="9"/>
      <c r="H21" s="10"/>
      <c r="Y21" s="2">
        <v>2</v>
      </c>
      <c r="Z21" s="2">
        <v>100</v>
      </c>
    </row>
    <row r="22" spans="2:26" ht="12.75">
      <c r="B22" s="2" t="s">
        <v>22</v>
      </c>
      <c r="F22" s="11">
        <v>0</v>
      </c>
      <c r="H22" s="11">
        <v>0</v>
      </c>
      <c r="Y22" s="2">
        <v>2</v>
      </c>
      <c r="Z22" s="2">
        <v>110</v>
      </c>
    </row>
    <row r="23" spans="2:26" ht="12.75">
      <c r="B23" s="2" t="s">
        <v>23</v>
      </c>
      <c r="F23" s="11">
        <v>10778.75</v>
      </c>
      <c r="H23" s="11">
        <v>75918.05</v>
      </c>
      <c r="Y23" s="2">
        <v>2</v>
      </c>
      <c r="Z23" s="2">
        <v>120</v>
      </c>
    </row>
    <row r="24" spans="2:26" ht="12.75">
      <c r="B24" s="2" t="s">
        <v>24</v>
      </c>
      <c r="F24" s="11">
        <v>40420.59</v>
      </c>
      <c r="H24" s="11">
        <v>284692.46</v>
      </c>
      <c r="Y24" s="2">
        <v>2</v>
      </c>
      <c r="Z24" s="2">
        <v>130</v>
      </c>
    </row>
    <row r="25" spans="2:26" ht="12.75">
      <c r="B25" s="2" t="s">
        <v>25</v>
      </c>
      <c r="F25" s="11">
        <v>7471.62</v>
      </c>
      <c r="H25" s="11">
        <v>45553.98</v>
      </c>
      <c r="Y25" s="2">
        <v>2</v>
      </c>
      <c r="Z25" s="2">
        <v>140</v>
      </c>
    </row>
    <row r="26" spans="2:26" ht="12.75">
      <c r="B26" s="2" t="s">
        <v>26</v>
      </c>
      <c r="F26" s="11">
        <v>0</v>
      </c>
      <c r="H26" s="11">
        <v>2695.03</v>
      </c>
      <c r="Y26" s="2">
        <v>2</v>
      </c>
      <c r="Z26" s="2">
        <v>150</v>
      </c>
    </row>
    <row r="27" spans="2:26" ht="12.75">
      <c r="B27" s="2" t="s">
        <v>27</v>
      </c>
      <c r="F27" s="11">
        <v>0</v>
      </c>
      <c r="H27" s="11">
        <v>0</v>
      </c>
      <c r="Y27" s="2">
        <v>2</v>
      </c>
      <c r="Z27" s="2">
        <v>155</v>
      </c>
    </row>
    <row r="28" spans="2:26" ht="12.75">
      <c r="B28" s="2" t="s">
        <v>28</v>
      </c>
      <c r="F28" s="11">
        <v>0</v>
      </c>
      <c r="H28" s="11">
        <v>0</v>
      </c>
      <c r="Y28" s="2">
        <v>2</v>
      </c>
      <c r="Z28" s="2">
        <v>160</v>
      </c>
    </row>
    <row r="29" spans="3:26" ht="12.75">
      <c r="C29" s="2" t="s">
        <v>29</v>
      </c>
      <c r="F29" s="12">
        <f>+SUMIF(Y10:Y28,2,F10:F28)</f>
        <v>58670.96</v>
      </c>
      <c r="H29" s="12">
        <f>+SUMIF(Y10:Y28,2,H10:H28)</f>
        <v>408859.52</v>
      </c>
      <c r="Y29" s="2">
        <v>2</v>
      </c>
      <c r="Z29" s="2">
        <v>170</v>
      </c>
    </row>
    <row r="30" spans="1:26" ht="12.75">
      <c r="A30" s="9" t="s">
        <v>30</v>
      </c>
      <c r="B30" s="9"/>
      <c r="C30" s="9"/>
      <c r="D30" s="9"/>
      <c r="E30" s="9"/>
      <c r="F30" s="13">
        <f>+SUMIF(Z10:Z29,90,F10:F29)-SUMIF(Z10:Z29,170,F10:F29)</f>
        <v>-56622.92</v>
      </c>
      <c r="G30" s="9"/>
      <c r="H30" s="13">
        <f>+SUMIF(Z10:Z29,90,H10:H29)-SUMIF(Z10:Z29,170,H10:H29)</f>
        <v>-396220.12</v>
      </c>
      <c r="Y30" s="2">
        <v>2</v>
      </c>
      <c r="Z30" s="2">
        <v>180</v>
      </c>
    </row>
    <row r="31" spans="1:26" ht="12.75">
      <c r="A31" s="9" t="s">
        <v>31</v>
      </c>
      <c r="B31" s="9"/>
      <c r="C31" s="9"/>
      <c r="D31" s="9"/>
      <c r="E31" s="9"/>
      <c r="F31" s="10"/>
      <c r="G31" s="9"/>
      <c r="H31" s="10"/>
      <c r="Y31" s="2">
        <v>3</v>
      </c>
      <c r="Z31" s="2">
        <v>190</v>
      </c>
    </row>
    <row r="32" spans="1:26" ht="12.75">
      <c r="A32" s="9" t="s">
        <v>32</v>
      </c>
      <c r="B32" s="9"/>
      <c r="C32" s="9"/>
      <c r="D32" s="9"/>
      <c r="E32" s="9"/>
      <c r="F32" s="10"/>
      <c r="G32" s="9"/>
      <c r="H32" s="10"/>
      <c r="Y32" s="2">
        <v>3</v>
      </c>
      <c r="Z32" s="2">
        <v>200</v>
      </c>
    </row>
    <row r="33" spans="2:26" ht="12.75">
      <c r="B33" s="2" t="s">
        <v>33</v>
      </c>
      <c r="F33" s="11">
        <v>0</v>
      </c>
      <c r="H33" s="11">
        <v>0</v>
      </c>
      <c r="Y33" s="2">
        <v>3</v>
      </c>
      <c r="Z33" s="2">
        <v>210</v>
      </c>
    </row>
    <row r="34" spans="2:26" ht="12.75">
      <c r="B34" s="2" t="s">
        <v>34</v>
      </c>
      <c r="F34" s="11">
        <v>0</v>
      </c>
      <c r="H34" s="11">
        <v>0</v>
      </c>
      <c r="Y34" s="2">
        <v>3</v>
      </c>
      <c r="Z34" s="2">
        <v>220</v>
      </c>
    </row>
    <row r="35" spans="2:26" ht="12.75">
      <c r="B35" s="2" t="s">
        <v>35</v>
      </c>
      <c r="F35" s="11">
        <v>0</v>
      </c>
      <c r="H35" s="11">
        <v>0</v>
      </c>
      <c r="Y35" s="2">
        <v>3</v>
      </c>
      <c r="Z35" s="2">
        <v>225</v>
      </c>
    </row>
    <row r="36" spans="1:26" ht="12.75">
      <c r="A36" s="9" t="s">
        <v>36</v>
      </c>
      <c r="B36" s="9"/>
      <c r="C36" s="9"/>
      <c r="D36" s="9"/>
      <c r="E36" s="9"/>
      <c r="F36" s="10"/>
      <c r="G36" s="9"/>
      <c r="H36" s="10"/>
      <c r="Y36" s="2">
        <v>3</v>
      </c>
      <c r="Z36" s="2">
        <v>230</v>
      </c>
    </row>
    <row r="37" spans="2:26" ht="12.75">
      <c r="B37" s="2" t="s">
        <v>37</v>
      </c>
      <c r="F37" s="11">
        <v>228156.66</v>
      </c>
      <c r="H37" s="11">
        <v>6360201.71</v>
      </c>
      <c r="Y37" s="2">
        <v>3</v>
      </c>
      <c r="Z37" s="2">
        <v>240</v>
      </c>
    </row>
    <row r="38" spans="2:26" ht="12.75">
      <c r="B38" s="2" t="s">
        <v>38</v>
      </c>
      <c r="F38" s="11">
        <v>0</v>
      </c>
      <c r="H38" s="11">
        <v>0</v>
      </c>
      <c r="Y38" s="2">
        <v>3</v>
      </c>
      <c r="Z38" s="2">
        <v>245</v>
      </c>
    </row>
    <row r="39" spans="2:26" ht="12.75">
      <c r="B39" s="2" t="s">
        <v>39</v>
      </c>
      <c r="F39" s="11">
        <v>0</v>
      </c>
      <c r="H39" s="11">
        <v>0</v>
      </c>
      <c r="Y39" s="2">
        <v>3</v>
      </c>
      <c r="Z39" s="2">
        <v>250</v>
      </c>
    </row>
    <row r="40" spans="3:26" ht="12.75">
      <c r="C40" s="2" t="s">
        <v>40</v>
      </c>
      <c r="F40" s="12">
        <f>+SUMIF(Y10:Y39,3,F10:F39)</f>
        <v>228156.66</v>
      </c>
      <c r="H40" s="12">
        <f>+SUMIF(Y10:Y39,3,H10:H39)</f>
        <v>6360201.71</v>
      </c>
      <c r="Y40" s="2">
        <v>3</v>
      </c>
      <c r="Z40" s="2">
        <v>260</v>
      </c>
    </row>
    <row r="41" spans="1:26" ht="12.75">
      <c r="A41" s="9" t="s">
        <v>41</v>
      </c>
      <c r="B41" s="9"/>
      <c r="C41" s="9"/>
      <c r="D41" s="9"/>
      <c r="E41" s="9"/>
      <c r="F41" s="13">
        <f>+SUMIF(Z10:Z40,180,F10:F40)+SUMIF(Z10:Z40,260,F10:F40)</f>
        <v>171533.74</v>
      </c>
      <c r="G41" s="9"/>
      <c r="H41" s="13">
        <f>+SUMIF(Z10:Z40,180,H10:H40)+SUMIF(Z10:Z40,260,H10:H40)</f>
        <v>5963981.59</v>
      </c>
      <c r="Y41" s="2">
        <v>3</v>
      </c>
      <c r="Z41" s="2">
        <v>270</v>
      </c>
    </row>
    <row r="42" spans="1:26" ht="12.75">
      <c r="A42" s="9" t="s">
        <v>42</v>
      </c>
      <c r="B42" s="9"/>
      <c r="C42" s="9"/>
      <c r="D42" s="9"/>
      <c r="E42" s="9"/>
      <c r="F42" s="10"/>
      <c r="G42" s="9"/>
      <c r="H42" s="10"/>
      <c r="Y42" s="2">
        <v>4</v>
      </c>
      <c r="Z42" s="2">
        <v>280</v>
      </c>
    </row>
    <row r="43" spans="2:26" ht="12.75">
      <c r="B43" s="2" t="s">
        <v>43</v>
      </c>
      <c r="F43" s="11">
        <v>0</v>
      </c>
      <c r="H43" s="11">
        <v>1445.48</v>
      </c>
      <c r="Y43" s="2">
        <v>4</v>
      </c>
      <c r="Z43" s="2">
        <v>290</v>
      </c>
    </row>
    <row r="44" spans="2:26" ht="12.75">
      <c r="B44" s="2" t="s">
        <v>44</v>
      </c>
      <c r="F44" s="11">
        <v>162394.83</v>
      </c>
      <c r="H44" s="11">
        <v>965199.74</v>
      </c>
      <c r="Y44" s="2">
        <v>4</v>
      </c>
      <c r="Z44" s="2">
        <v>294</v>
      </c>
    </row>
    <row r="45" spans="2:26" ht="12.75">
      <c r="B45" s="2" t="s">
        <v>45</v>
      </c>
      <c r="F45" s="11">
        <v>0</v>
      </c>
      <c r="H45" s="11">
        <v>0</v>
      </c>
      <c r="Y45" s="2">
        <v>4</v>
      </c>
      <c r="Z45" s="2">
        <v>297</v>
      </c>
    </row>
    <row r="46" spans="2:26" ht="12.75">
      <c r="B46" s="2" t="s">
        <v>46</v>
      </c>
      <c r="F46" s="11">
        <v>0</v>
      </c>
      <c r="H46" s="11">
        <v>0</v>
      </c>
      <c r="Y46" s="2">
        <v>4</v>
      </c>
      <c r="Z46" s="2">
        <v>300</v>
      </c>
    </row>
    <row r="47" spans="2:26" ht="12.75">
      <c r="B47" s="2" t="s">
        <v>19</v>
      </c>
      <c r="F47" s="11">
        <v>0</v>
      </c>
      <c r="H47" s="11">
        <v>0</v>
      </c>
      <c r="Y47" s="2">
        <v>4</v>
      </c>
      <c r="Z47" s="2">
        <v>310</v>
      </c>
    </row>
    <row r="48" spans="3:26" ht="12.75">
      <c r="C48" s="2" t="s">
        <v>47</v>
      </c>
      <c r="F48" s="12">
        <f>+SUMIF(Y10:Y47,4,F10:F47)</f>
        <v>162394.83</v>
      </c>
      <c r="H48" s="12">
        <f>+SUMIF(Y10:Y47,4,H10:H47)</f>
        <v>966645.22</v>
      </c>
      <c r="Y48" s="2">
        <v>4</v>
      </c>
      <c r="Z48" s="2">
        <v>320</v>
      </c>
    </row>
    <row r="49" spans="1:26" ht="12.75">
      <c r="A49" s="9" t="s">
        <v>48</v>
      </c>
      <c r="B49" s="9"/>
      <c r="C49" s="9"/>
      <c r="D49" s="9"/>
      <c r="E49" s="9"/>
      <c r="F49" s="13">
        <f>+SUMIF(Z10:Z48,270,F10:F48)+SUMIF(Z10:Z48,320,F10:F48)</f>
        <v>333928.56999999995</v>
      </c>
      <c r="G49" s="9"/>
      <c r="H49" s="13">
        <f>+SUMIF(Z10:Z48,270,H10:H48)+SUMIF(Z10:Z48,320,H10:H48)</f>
        <v>6930626.81</v>
      </c>
      <c r="Y49" s="2">
        <v>4</v>
      </c>
      <c r="Z49" s="2">
        <v>330</v>
      </c>
    </row>
    <row r="50" spans="1:26" ht="12.75">
      <c r="A50" s="9" t="s">
        <v>49</v>
      </c>
      <c r="B50" s="9"/>
      <c r="C50" s="9"/>
      <c r="D50" s="9"/>
      <c r="E50" s="9"/>
      <c r="F50" s="10">
        <v>594671829.42</v>
      </c>
      <c r="G50" s="9"/>
      <c r="H50" s="10">
        <v>473508265.51</v>
      </c>
      <c r="Y50" s="2">
        <v>5</v>
      </c>
      <c r="Z50" s="2">
        <v>340</v>
      </c>
    </row>
    <row r="51" spans="1:26" ht="12.75">
      <c r="A51" s="9" t="s">
        <v>48</v>
      </c>
      <c r="B51" s="9"/>
      <c r="C51" s="9"/>
      <c r="D51" s="9"/>
      <c r="E51" s="9"/>
      <c r="F51" s="13">
        <f>+SUMIF(Z10:Z50,330,F10:F50)</f>
        <v>333928.56999999995</v>
      </c>
      <c r="G51" s="9"/>
      <c r="H51" s="13">
        <f>+SUMIF(Z10:Z50,330,H10:H50)</f>
        <v>6930626.81</v>
      </c>
      <c r="Y51" s="2">
        <v>5</v>
      </c>
      <c r="Z51" s="2">
        <v>350</v>
      </c>
    </row>
    <row r="52" spans="1:26" ht="12.75">
      <c r="A52" s="9" t="s">
        <v>50</v>
      </c>
      <c r="B52" s="9"/>
      <c r="C52" s="9"/>
      <c r="D52" s="9"/>
      <c r="E52" s="9"/>
      <c r="F52" s="10"/>
      <c r="G52" s="9"/>
      <c r="H52" s="10"/>
      <c r="Y52" s="2">
        <v>6</v>
      </c>
      <c r="Z52" s="2">
        <v>360</v>
      </c>
    </row>
    <row r="53" spans="1:26" ht="12.75">
      <c r="A53" s="9" t="s">
        <v>51</v>
      </c>
      <c r="B53" s="9"/>
      <c r="C53" s="9"/>
      <c r="D53" s="9"/>
      <c r="E53" s="9"/>
      <c r="F53" s="10"/>
      <c r="G53" s="9"/>
      <c r="H53" s="10"/>
      <c r="Y53" s="2">
        <v>6</v>
      </c>
      <c r="Z53" s="2">
        <v>370</v>
      </c>
    </row>
    <row r="54" spans="2:26" ht="12.75">
      <c r="B54" s="2" t="s">
        <v>52</v>
      </c>
      <c r="F54" s="11">
        <v>9493393.55</v>
      </c>
      <c r="H54" s="11">
        <v>70946217.89</v>
      </c>
      <c r="Y54" s="2">
        <v>6</v>
      </c>
      <c r="Z54" s="2">
        <v>380</v>
      </c>
    </row>
    <row r="55" spans="2:26" ht="12.75">
      <c r="B55" s="2" t="s">
        <v>53</v>
      </c>
      <c r="F55" s="11">
        <v>9344364.25</v>
      </c>
      <c r="H55" s="11">
        <v>71845005.31</v>
      </c>
      <c r="Y55" s="2">
        <v>6</v>
      </c>
      <c r="Z55" s="2">
        <v>390</v>
      </c>
    </row>
    <row r="56" spans="2:26" ht="12.75">
      <c r="B56" s="2" t="s">
        <v>54</v>
      </c>
      <c r="F56" s="11">
        <v>0</v>
      </c>
      <c r="H56" s="11">
        <v>0</v>
      </c>
      <c r="Y56" s="2">
        <v>6</v>
      </c>
      <c r="Z56" s="2">
        <v>395</v>
      </c>
    </row>
    <row r="57" spans="2:26" ht="12.75">
      <c r="B57" s="2" t="s">
        <v>55</v>
      </c>
      <c r="F57" s="11">
        <v>0</v>
      </c>
      <c r="H57" s="11">
        <v>0</v>
      </c>
      <c r="Y57" s="2">
        <v>6</v>
      </c>
      <c r="Z57" s="2">
        <v>400</v>
      </c>
    </row>
    <row r="58" spans="2:26" ht="12.75">
      <c r="B58" s="2" t="s">
        <v>56</v>
      </c>
      <c r="F58" s="11">
        <v>0</v>
      </c>
      <c r="H58" s="11">
        <v>504503.69</v>
      </c>
      <c r="Y58" s="2">
        <v>6</v>
      </c>
      <c r="Z58" s="2">
        <v>410</v>
      </c>
    </row>
    <row r="59" spans="2:26" ht="12.75">
      <c r="B59" s="2" t="s">
        <v>57</v>
      </c>
      <c r="F59" s="11">
        <v>0</v>
      </c>
      <c r="H59" s="11">
        <v>0</v>
      </c>
      <c r="Y59" s="2">
        <v>6</v>
      </c>
      <c r="Z59" s="2">
        <v>420</v>
      </c>
    </row>
    <row r="60" spans="3:26" ht="12.75">
      <c r="C60" s="2" t="s">
        <v>58</v>
      </c>
      <c r="F60" s="12">
        <f>+SUMIF(Y10:Y59,6,F10:F59)</f>
        <v>18837757.8</v>
      </c>
      <c r="H60" s="12">
        <f>+SUMIF(Y10:Y59,6,H10:H59)</f>
        <v>143295726.89</v>
      </c>
      <c r="Y60" s="2">
        <v>6</v>
      </c>
      <c r="Z60" s="2">
        <v>430</v>
      </c>
    </row>
    <row r="61" spans="1:26" ht="12.75">
      <c r="A61" s="9" t="s">
        <v>59</v>
      </c>
      <c r="B61" s="9"/>
      <c r="C61" s="9"/>
      <c r="D61" s="9"/>
      <c r="E61" s="9"/>
      <c r="F61" s="10"/>
      <c r="G61" s="9"/>
      <c r="H61" s="10"/>
      <c r="Y61" s="2">
        <v>7</v>
      </c>
      <c r="Z61" s="2">
        <v>440</v>
      </c>
    </row>
    <row r="62" spans="2:26" ht="12.75">
      <c r="B62" s="2" t="s">
        <v>60</v>
      </c>
      <c r="F62" s="11"/>
      <c r="H62" s="11"/>
      <c r="Y62" s="2">
        <v>7</v>
      </c>
      <c r="Z62" s="2">
        <v>450</v>
      </c>
    </row>
    <row r="63" spans="3:26" ht="12.75">
      <c r="C63" s="2" t="s">
        <v>61</v>
      </c>
      <c r="F63" s="11">
        <v>1293439.48</v>
      </c>
      <c r="H63" s="11">
        <v>8419365.22</v>
      </c>
      <c r="Y63" s="2">
        <v>7</v>
      </c>
      <c r="Z63" s="2">
        <v>460</v>
      </c>
    </row>
    <row r="64" spans="3:26" ht="12.75">
      <c r="C64" s="2" t="s">
        <v>62</v>
      </c>
      <c r="F64" s="11">
        <v>429609.16</v>
      </c>
      <c r="H64" s="11">
        <v>2012401.52</v>
      </c>
      <c r="Y64" s="2">
        <v>7</v>
      </c>
      <c r="Z64" s="2">
        <v>470</v>
      </c>
    </row>
    <row r="65" spans="3:26" ht="12.75">
      <c r="C65" s="2" t="s">
        <v>63</v>
      </c>
      <c r="F65" s="11">
        <v>0</v>
      </c>
      <c r="H65" s="11">
        <v>358934.2</v>
      </c>
      <c r="Y65" s="2">
        <v>7</v>
      </c>
      <c r="Z65" s="2">
        <v>475</v>
      </c>
    </row>
    <row r="66" spans="3:26" ht="12.75">
      <c r="C66" s="2" t="s">
        <v>64</v>
      </c>
      <c r="F66" s="11">
        <v>0</v>
      </c>
      <c r="H66" s="11">
        <v>0</v>
      </c>
      <c r="Y66" s="2">
        <v>7</v>
      </c>
      <c r="Z66" s="2">
        <v>480</v>
      </c>
    </row>
    <row r="67" spans="2:26" ht="12.75">
      <c r="B67" s="2" t="s">
        <v>65</v>
      </c>
      <c r="F67" s="11">
        <v>162644.78</v>
      </c>
      <c r="H67" s="11">
        <v>986095.9</v>
      </c>
      <c r="Y67" s="2">
        <v>7</v>
      </c>
      <c r="Z67" s="2">
        <v>490</v>
      </c>
    </row>
    <row r="68" spans="3:26" ht="12.75">
      <c r="C68" s="2" t="s">
        <v>58</v>
      </c>
      <c r="F68" s="12">
        <f>+SUMIF(Y10:Y67,7,F10:F67)</f>
        <v>1885693.42</v>
      </c>
      <c r="H68" s="12">
        <f>+SUMIF(Y10:Y67,7,H10:H67)</f>
        <v>11776796.84</v>
      </c>
      <c r="Y68" s="2">
        <v>7</v>
      </c>
      <c r="Z68" s="2">
        <v>500</v>
      </c>
    </row>
    <row r="69" spans="1:26" ht="12.75">
      <c r="A69" s="9" t="s">
        <v>66</v>
      </c>
      <c r="B69" s="9"/>
      <c r="C69" s="9"/>
      <c r="D69" s="9"/>
      <c r="E69" s="9"/>
      <c r="F69" s="13">
        <f>+SUMIF(Z10:Z68,430,F10:F68)-SUMIF(Z10:Z68,500,F10:F68)</f>
        <v>16952064.380000003</v>
      </c>
      <c r="G69" s="9"/>
      <c r="H69" s="13">
        <f>+SUMIF(Z10:Z68,430,H10:H68)-SUMIF(Z10:Z68,500,H10:H68)</f>
        <v>131518930.04999998</v>
      </c>
      <c r="Y69" s="2">
        <v>8</v>
      </c>
      <c r="Z69" s="2">
        <v>510</v>
      </c>
    </row>
    <row r="70" spans="1:26" ht="13.5" thickBot="1">
      <c r="A70" s="9" t="s">
        <v>67</v>
      </c>
      <c r="B70" s="9"/>
      <c r="C70" s="9"/>
      <c r="D70" s="9"/>
      <c r="E70" s="9"/>
      <c r="F70" s="14">
        <f>+SUMIF(Z10:Z69,340,F10:F69)+SUMIF(Z10:Z69,350,F10:F69)+SUMIF(Z10:Z69,510,F10:F69)</f>
        <v>611957822.37</v>
      </c>
      <c r="G70" s="9"/>
      <c r="H70" s="14">
        <f>+SUMIF(Z10:Z69,340,H10:H69)+SUMIF(Z10:Z69,350,H10:H69)+SUMIF(Z10:Z69,510,H10:H69)</f>
        <v>611957822.37</v>
      </c>
      <c r="Y70" s="2">
        <v>9</v>
      </c>
      <c r="Z70" s="2">
        <v>520</v>
      </c>
    </row>
    <row r="71" ht="13.5" thickTop="1"/>
    <row r="85" ht="12.75">
      <c r="A85" s="2" t="s">
        <v>68</v>
      </c>
    </row>
    <row r="86" spans="1:8" ht="12.75">
      <c r="A86" s="2" t="s">
        <v>69</v>
      </c>
      <c r="H86" s="11">
        <v>286612661.99</v>
      </c>
    </row>
    <row r="87" spans="1:8" ht="12.75">
      <c r="A87" s="2" t="s">
        <v>70</v>
      </c>
      <c r="H87" s="11">
        <v>16429905.44</v>
      </c>
    </row>
    <row r="88" spans="1:8" ht="12.75">
      <c r="A88" s="2" t="s">
        <v>71</v>
      </c>
      <c r="H88" s="11">
        <v>293385679.46</v>
      </c>
    </row>
    <row r="89" spans="1:8" ht="12.75">
      <c r="A89" s="2" t="s">
        <v>72</v>
      </c>
      <c r="H89" s="11">
        <v>15529571.98</v>
      </c>
    </row>
    <row r="90" spans="1:8" ht="12.75">
      <c r="A90" s="2" t="s">
        <v>73</v>
      </c>
      <c r="H90" s="11">
        <v>3.5</v>
      </c>
    </row>
    <row r="91" spans="3:8" ht="13.5" thickBot="1">
      <c r="C91" s="2" t="s">
        <v>74</v>
      </c>
      <c r="H91" s="15">
        <f>SUM(H85:H90)</f>
        <v>611957822.37</v>
      </c>
    </row>
    <row r="92" ht="13.5" thickTop="1"/>
    <row r="93" spans="1:4" ht="12.75">
      <c r="A93" s="2" t="s">
        <v>75</v>
      </c>
      <c r="D93" s="6" t="s">
        <v>76</v>
      </c>
    </row>
    <row r="94" spans="1:4" ht="12.75">
      <c r="A94" s="2" t="s">
        <v>77</v>
      </c>
      <c r="D94" s="6" t="s">
        <v>76</v>
      </c>
    </row>
    <row r="95" spans="1:4" ht="12.75">
      <c r="A95" s="2" t="s">
        <v>78</v>
      </c>
      <c r="D95" s="6" t="s">
        <v>76</v>
      </c>
    </row>
    <row r="96" spans="1:4" ht="12.75">
      <c r="A96" s="2" t="s">
        <v>79</v>
      </c>
      <c r="D96" s="6" t="s">
        <v>80</v>
      </c>
    </row>
    <row r="98" spans="1:4" ht="12.75">
      <c r="A98" s="2" t="s">
        <v>81</v>
      </c>
      <c r="D98" s="6" t="s">
        <v>82</v>
      </c>
    </row>
    <row r="100" spans="5:6" ht="12.75">
      <c r="E100" s="3" t="s">
        <v>83</v>
      </c>
      <c r="F100" s="3"/>
    </row>
    <row r="101" ht="45.75" customHeight="1"/>
    <row r="102" spans="5:6" ht="12.75">
      <c r="E102" s="3" t="s">
        <v>84</v>
      </c>
      <c r="F102" s="3"/>
    </row>
    <row r="103" spans="5:6" ht="12.75">
      <c r="E103" s="3" t="s">
        <v>85</v>
      </c>
      <c r="F103" s="3"/>
    </row>
    <row r="104" spans="5:6" ht="12.75">
      <c r="E104" s="3" t="s">
        <v>86</v>
      </c>
      <c r="F104" s="3"/>
    </row>
    <row r="105" spans="5:6" ht="12.75">
      <c r="E105" s="3"/>
      <c r="F105" s="3"/>
    </row>
  </sheetData>
  <sheetProtection password="A163" sheet="1" objects="1" scenarios="1"/>
  <mergeCells count="10">
    <mergeCell ref="A1:H1"/>
    <mergeCell ref="A3:H3"/>
    <mergeCell ref="A4:H4"/>
    <mergeCell ref="A5:H5"/>
    <mergeCell ref="E104:F104"/>
    <mergeCell ref="E105:F105"/>
    <mergeCell ref="A7:H7"/>
    <mergeCell ref="E100:F100"/>
    <mergeCell ref="E102:F102"/>
    <mergeCell ref="E103:F103"/>
  </mergeCells>
  <printOptions horizontalCentered="1"/>
  <pageMargins left="0.17" right="0.17" top="0.43" bottom="0.22" header="0.5" footer="0.5"/>
  <pageSetup fitToHeight="2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2016-09-12T06:05:33Z</dcterms:created>
  <dcterms:modified xsi:type="dcterms:W3CDTF">2016-09-12T06:05:33Z</dcterms:modified>
  <cp:category/>
  <cp:version/>
  <cp:contentType/>
  <cp:contentStatus/>
</cp:coreProperties>
</file>